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0" windowWidth="18195" windowHeight="6975" activeTab="1"/>
  </bookViews>
  <sheets>
    <sheet name="Assumptions" sheetId="3" r:id="rId1"/>
    <sheet name="Market Section Breakdown" sheetId="2" r:id="rId2"/>
  </sheets>
  <definedNames>
    <definedName name="Category_penetration_rate">Assumptions!$B$4</definedName>
    <definedName name="Number_of_IPOs">Assumptions!#REF!</definedName>
    <definedName name="Number_of_M_A_Deals___Year">Assumptions!#REF!</definedName>
    <definedName name="Number_of_PE_Deals">Assumptions!#REF!</definedName>
    <definedName name="Number_of_VC_Deals">Assumptions!#REF!</definedName>
    <definedName name="Pct_IPOs_in_Asia">Assumptions!#REF!</definedName>
    <definedName name="Pct_IPOs_in_EU">Assumptions!#REF!</definedName>
    <definedName name="Pct_IPOs_in_North_America">Assumptions!#REF!</definedName>
    <definedName name="Pct_M_A_Deals_in_Asia">Assumptions!#REF!</definedName>
    <definedName name="Pct_M_A_Deals_in_EU">Assumptions!#REF!</definedName>
    <definedName name="Pct_M_A_Deals_in_North_America">Assumptions!#REF!</definedName>
    <definedName name="Pct_PE_Deals_in_Asia">Assumptions!#REF!</definedName>
    <definedName name="Pct_PE_Deals_in_EU">Assumptions!#REF!</definedName>
    <definedName name="Pct_PE_Deals_in_North_America">Assumptions!#REF!</definedName>
    <definedName name="Pct_VC_Deals_in_Asia">Assumptions!#REF!</definedName>
    <definedName name="Pct_VC_Deals_in_EU">Assumptions!#REF!</definedName>
    <definedName name="Pct_VC_Deals_in_North_America">Assumptions!#REF!</definedName>
    <definedName name="Price_per_Seat_Month">Assumptions!$B$3</definedName>
    <definedName name="Seat_per_Deal_Benchmarking_GA">Assumptions!#REF!</definedName>
    <definedName name="Seats_per_Deal_Benchmarking_Ops">Assumptions!#REF!</definedName>
    <definedName name="Seats_per_Deal_Brokering_GA">Assumptions!#REF!</definedName>
    <definedName name="Seats_per_Deal_Brokering_Ops">Assumptions!#REF!</definedName>
    <definedName name="Seats_per_Deal_Due_Diligence_GA">Assumptions!#REF!</definedName>
    <definedName name="Seats_per_Deal_Due_Diligence_Ops">Assumptions!#REF!</definedName>
    <definedName name="Seats_per_Deal_Integration_GA">Assumptions!#REF!</definedName>
    <definedName name="Seats_per_Deal_Integration_Ops">Assumptions!#REF!</definedName>
    <definedName name="Seats_per_Deal_Trends_Industry_Analysis">Assumptions!#REF!</definedName>
    <definedName name="Seats_per_Deal_Valuation_GA">Assumptions!#REF!</definedName>
    <definedName name="Seats_per_Deal_Valuation_Ops">Assumptions!#REF!</definedName>
  </definedNames>
  <calcPr calcId="144525"/>
</workbook>
</file>

<file path=xl/calcChain.xml><?xml version="1.0" encoding="utf-8"?>
<calcChain xmlns="http://schemas.openxmlformats.org/spreadsheetml/2006/main">
  <c r="N33" i="2" l="1"/>
  <c r="N31" i="2"/>
  <c r="N30" i="2"/>
  <c r="N29" i="2"/>
  <c r="N28" i="2"/>
  <c r="N27" i="2"/>
  <c r="N26" i="2"/>
  <c r="N24" i="2"/>
  <c r="N22" i="2"/>
  <c r="N21" i="2"/>
  <c r="N20" i="2"/>
  <c r="N19" i="2"/>
  <c r="N18" i="2"/>
  <c r="N17" i="2"/>
  <c r="N16" i="2"/>
  <c r="N15" i="2"/>
  <c r="N14" i="2"/>
  <c r="N13" i="2"/>
  <c r="N12" i="2"/>
  <c r="N11" i="2"/>
  <c r="N10" i="2"/>
  <c r="N9" i="2"/>
  <c r="N8" i="2"/>
  <c r="N7" i="2"/>
  <c r="N6" i="2"/>
  <c r="N5" i="2"/>
  <c r="N4" i="2"/>
  <c r="N3" i="2"/>
  <c r="K33" i="2" l="1"/>
  <c r="K24" i="2" l="1"/>
  <c r="K31" i="2"/>
  <c r="K30" i="2"/>
  <c r="F22" i="2"/>
  <c r="K22" i="2" s="1"/>
  <c r="F21" i="2"/>
  <c r="K21" i="2" s="1"/>
  <c r="F20" i="2"/>
  <c r="K20" i="2" s="1"/>
  <c r="F19" i="2"/>
  <c r="K19" i="2" s="1"/>
  <c r="F18" i="2"/>
  <c r="K18" i="2" s="1"/>
  <c r="F17" i="2"/>
  <c r="K17" i="2" s="1"/>
  <c r="F16" i="2"/>
  <c r="K16" i="2" s="1"/>
  <c r="F15" i="2"/>
  <c r="K15" i="2" s="1"/>
  <c r="F14" i="2"/>
  <c r="K14" i="2" s="1"/>
  <c r="F13" i="2"/>
  <c r="K13" i="2" s="1"/>
  <c r="F12" i="2"/>
  <c r="K12" i="2" s="1"/>
  <c r="F11" i="2"/>
  <c r="K11" i="2" s="1"/>
  <c r="F10" i="2"/>
  <c r="K10" i="2" s="1"/>
  <c r="F9" i="2"/>
  <c r="K9" i="2" s="1"/>
  <c r="F8" i="2"/>
  <c r="K8" i="2" s="1"/>
  <c r="F7" i="2"/>
  <c r="K7" i="2" s="1"/>
  <c r="F6" i="2"/>
  <c r="K6" i="2" s="1"/>
  <c r="F5" i="2"/>
  <c r="K5" i="2" s="1"/>
  <c r="F3" i="2"/>
  <c r="K29" i="2"/>
  <c r="K28" i="2"/>
  <c r="K27" i="2"/>
  <c r="K26" i="2"/>
  <c r="E4" i="2"/>
  <c r="F4" i="2" s="1"/>
  <c r="F33" i="2" l="1"/>
  <c r="K3" i="2"/>
  <c r="K4" i="2" l="1"/>
</calcChain>
</file>

<file path=xl/sharedStrings.xml><?xml version="1.0" encoding="utf-8"?>
<sst xmlns="http://schemas.openxmlformats.org/spreadsheetml/2006/main" count="162" uniqueCount="60">
  <si>
    <t>Deal Category</t>
  </si>
  <si>
    <t>Region</t>
  </si>
  <si>
    <t>Process</t>
  </si>
  <si>
    <t>Due Diligence</t>
  </si>
  <si>
    <t>Valuation</t>
  </si>
  <si>
    <t>Integration</t>
  </si>
  <si>
    <t>G&amp;A</t>
  </si>
  <si>
    <t>EU</t>
  </si>
  <si>
    <t>M&amp;A</t>
  </si>
  <si>
    <t>IPO</t>
  </si>
  <si>
    <t>Expertise</t>
  </si>
  <si>
    <t>Deals</t>
  </si>
  <si>
    <t>Revenue</t>
  </si>
  <si>
    <t>North America</t>
  </si>
  <si>
    <t>Price per Seat/Month</t>
  </si>
  <si>
    <t>Operational</t>
  </si>
  <si>
    <t>Addressable Deals</t>
  </si>
  <si>
    <t>Captured Deals</t>
  </si>
  <si>
    <t>Seats/ Deal</t>
  </si>
  <si>
    <t>PE</t>
  </si>
  <si>
    <t>VC</t>
  </si>
  <si>
    <t>Preparation</t>
  </si>
  <si>
    <t>Benchmarking</t>
  </si>
  <si>
    <t>Brokering</t>
  </si>
  <si>
    <t>Notes</t>
  </si>
  <si>
    <t>* The M&amp;A deals per year from Thompson Finance Service are lower by about half than those from the ZEPHYR DB from BVD</t>
  </si>
  <si>
    <t>* IPOs in China were way higher then NA and EU.  Asia was not touched in this model at all.  In reality, with the big shift, that's crazy</t>
  </si>
  <si>
    <t>* Each row represents additional functionality needed to hit that market section</t>
  </si>
  <si>
    <t>Seats: 2CFO, 3Fin,3 HR, 2IT, 6  Legal</t>
  </si>
  <si>
    <t>Seats: 2Mkting, 2 Sales,2 Prod, 2 Ops, 6 R&amp;D</t>
  </si>
  <si>
    <t>Seats: 2CFO, 3Fin,3 HR, 2IT, 2  Legal</t>
  </si>
  <si>
    <t>* IPO data is from Ernst and Young 2011 Global IPO Update</t>
  </si>
  <si>
    <t>* VC data is from Wilhamer 2010 VC Report</t>
  </si>
  <si>
    <t>Duration Months</t>
  </si>
  <si>
    <t>* Assumes 10% penetration in the annual number of deals for each of the four types of corporate transactions</t>
  </si>
  <si>
    <t>Seats: 2VC, 1CEO, 1Eng, 1Sales</t>
  </si>
  <si>
    <t>Seats: 2CEO,+2Fin,IB</t>
  </si>
  <si>
    <t>Seats: CEO,+1Fin,IB</t>
  </si>
  <si>
    <t>Seats: 2CFO, 3Fin,3 HR, 6  Legal</t>
  </si>
  <si>
    <t>Seats: 1CFO, 2Fin, 4 Legal, 2IB</t>
  </si>
  <si>
    <t xml:space="preserve">Seats: 1CFO, 2Fin, 2Legal, </t>
  </si>
  <si>
    <t>Seats: 1CEO,1BD, 1CFO, 2Legal</t>
  </si>
  <si>
    <t>* PE data is from the ZEPHYR DB from BVD</t>
  </si>
  <si>
    <t>Category penetration rate</t>
  </si>
  <si>
    <t>* An additional 1% penetration in the deal categories yields about $10M.</t>
  </si>
  <si>
    <t>Information based sales</t>
  </si>
  <si>
    <t>Efficiency based sales</t>
  </si>
  <si>
    <t>* At 10% penetration, the reliability of data is getting reasonable for the population sizes of deal category (IPO is still to small)</t>
  </si>
  <si>
    <t>** E.g. at 1100 EU PE Deals, the 10% penetration of 110 deals give 95%  confidence interval +/-8 for a choice that 75% of the population chooses</t>
  </si>
  <si>
    <t>** M&amp;A with higher sample sizes will be much more reliable</t>
  </si>
  <si>
    <t>Analysts</t>
  </si>
  <si>
    <t>Industry Analysis</t>
  </si>
  <si>
    <t>* Some seat prices for Information bases sales would likely be higher than for efficiency based sales - not factored in</t>
  </si>
  <si>
    <t>* At 10% penetration, there would be ~3000 unique company profiles in the DB</t>
  </si>
  <si>
    <t>* At $9000 / year / company, both Benchmarking and (blinded) Brokering could be done all year through. Stated as part yr in this model.</t>
  </si>
  <si>
    <t>* The reliability of Industry specific questions (E.g. Is this question important?) and answers (the response to important questions) will be continent on growth of industry specific sample sizes</t>
  </si>
  <si>
    <t>** Industry specific campaigns would increase the representative power of the data.  That is, to get better data serving a vertical, do more deals there.</t>
  </si>
  <si>
    <t>Seats</t>
  </si>
  <si>
    <t>* This model is deal based, not company based.  Serial buyers and legal and IB  services would likely want to use the same seats for multiple deals - they would by company rather than deal seats.</t>
  </si>
  <si>
    <t>* From a selling perspective, it may be quickest to focus on the buyers, but it is likely that sellers would be "influenced" into buying seats as well, so the seat estimates would be the same either way.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</si>
</sst>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_([$$-409]* #,##0_);_([$$-409]* \(#,##0\);_([$$-409]* &quot;-&quot;??_);_(@_)"/>
  </numFmts>
  <fonts count="4" x14ac:knownFonts="1">
    <font>
      <sz val="11"/>
      <color theme="1"/>
      <name val="Calibri"/>
      <family val="2"/>
      <scheme val="minor"/>
    </font>
    <font>
      <sz val="11"/>
      <color theme="1"/>
      <name val="Calibri"/>
      <family val="2"/>
      <scheme val="minor"/>
    </font>
    <font>
      <b/>
      <sz val="13"/>
      <color theme="3"/>
      <name val="Calibri"/>
      <family val="2"/>
      <scheme val="minor"/>
    </font>
    <font>
      <i/>
      <sz val="12"/>
      <color theme="1"/>
      <name val="Calibri"/>
      <family val="2"/>
      <scheme val="minor"/>
    </font>
  </fonts>
  <fills count="2">
    <fill>
      <patternFill patternType="none"/>
    </fill>
    <fill>
      <patternFill patternType="gray125"/>
    </fill>
  </fills>
  <borders count="2">
    <border>
      <left/>
      <right/>
      <top/>
      <bottom/>
      <diagonal/>
    </border>
    <border>
      <left/>
      <right/>
      <top/>
      <bottom style="thick">
        <color theme="4" tint="0.499984740745262"/>
      </bottom>
      <diagonal/>
    </border>
  </borders>
  <cellStyleXfs count="3">
    <xf numFmtId="0" fontId="0" fillId="0" borderId="0"/>
    <xf numFmtId="9" fontId="1" fillId="0" borderId="0" applyFont="0" applyFill="0" applyBorder="0" applyAlignment="0" applyProtection="0"/>
    <xf numFmtId="0" fontId="2" fillId="0" borderId="1" applyNumberFormat="0" applyFill="0" applyAlignment="0" applyProtection="0"/>
  </cellStyleXfs>
  <cellXfs count="15">
    <xf numFmtId="0" fontId="0" fillId="0" borderId="0" xfId="0"/>
    <xf numFmtId="0" fontId="0" fillId="0" borderId="0" xfId="0" applyAlignment="1">
      <alignment horizontal="left" indent="1"/>
    </xf>
    <xf numFmtId="0" fontId="0" fillId="0" borderId="0" xfId="0" quotePrefix="1" applyAlignment="1">
      <alignment horizontal="left" indent="1"/>
    </xf>
    <xf numFmtId="6" fontId="0" fillId="0" borderId="0" xfId="0" applyNumberFormat="1"/>
    <xf numFmtId="0" fontId="0" fillId="0" borderId="0" xfId="0" applyAlignment="1">
      <alignment horizontal="left"/>
    </xf>
    <xf numFmtId="164" fontId="0" fillId="0" borderId="0" xfId="0" applyNumberFormat="1"/>
    <xf numFmtId="0" fontId="2" fillId="0" borderId="1" xfId="2" applyAlignment="1">
      <alignment vertical="top" wrapText="1"/>
    </xf>
    <xf numFmtId="0" fontId="0" fillId="0" borderId="0" xfId="0" applyAlignment="1">
      <alignment vertical="top" wrapText="1"/>
    </xf>
    <xf numFmtId="1" fontId="0" fillId="0" borderId="0" xfId="0" applyNumberFormat="1"/>
    <xf numFmtId="0" fontId="0" fillId="0" borderId="0" xfId="0"/>
    <xf numFmtId="9" fontId="0" fillId="0" borderId="0" xfId="1" applyFont="1"/>
    <xf numFmtId="0" fontId="0" fillId="0" borderId="0" xfId="0" applyAlignment="1">
      <alignment horizontal="left" indent="1"/>
    </xf>
    <xf numFmtId="0" fontId="3" fillId="0" borderId="0" xfId="0" applyFont="1"/>
    <xf numFmtId="1" fontId="3" fillId="0" borderId="0" xfId="0" applyNumberFormat="1" applyFont="1"/>
    <xf numFmtId="164" fontId="3" fillId="0" borderId="0" xfId="0" applyNumberFormat="1" applyFont="1"/>
  </cellXfs>
  <cellStyles count="3">
    <cellStyle name="Heading 2" xfId="2" builtinId="17"/>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
  <sheetViews>
    <sheetView workbookViewId="0">
      <selection activeCell="B5" sqref="B5"/>
    </sheetView>
  </sheetViews>
  <sheetFormatPr defaultRowHeight="15" x14ac:dyDescent="0.25"/>
  <cols>
    <col min="1" max="1" width="42.28515625" customWidth="1"/>
    <col min="2" max="2" width="21.7109375" customWidth="1"/>
  </cols>
  <sheetData>
    <row r="3" spans="1:2" x14ac:dyDescent="0.25">
      <c r="A3" s="1" t="s">
        <v>14</v>
      </c>
      <c r="B3" s="3">
        <v>150</v>
      </c>
    </row>
    <row r="4" spans="1:2" x14ac:dyDescent="0.25">
      <c r="A4" t="s">
        <v>43</v>
      </c>
      <c r="B4" s="10">
        <v>0.1</v>
      </c>
    </row>
    <row r="5" spans="1:2" x14ac:dyDescent="0.25">
      <c r="A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abSelected="1" workbookViewId="0">
      <selection activeCell="M42" sqref="M42"/>
    </sheetView>
  </sheetViews>
  <sheetFormatPr defaultRowHeight="15" x14ac:dyDescent="0.25"/>
  <cols>
    <col min="1" max="2" width="1.28515625" style="9" customWidth="1"/>
    <col min="3" max="3" width="18.28515625" customWidth="1"/>
    <col min="4" max="4" width="18.5703125" customWidth="1"/>
    <col min="5" max="5" width="10.5703125" customWidth="1"/>
    <col min="6" max="6" width="10.42578125" customWidth="1"/>
    <col min="7" max="7" width="20.5703125" customWidth="1"/>
    <col min="8" max="8" width="18.5703125" customWidth="1"/>
    <col min="9" max="9" width="10.7109375" customWidth="1"/>
    <col min="10" max="10" width="10.5703125" customWidth="1"/>
    <col min="11" max="11" width="16.7109375" customWidth="1"/>
    <col min="12" max="12" width="1.7109375" customWidth="1"/>
    <col min="13" max="13" width="40.42578125" customWidth="1"/>
  </cols>
  <sheetData>
    <row r="1" spans="2:14" s="7" customFormat="1" ht="36.75" customHeight="1" thickBot="1" x14ac:dyDescent="0.3">
      <c r="C1" s="6" t="s">
        <v>0</v>
      </c>
      <c r="D1" s="6" t="s">
        <v>1</v>
      </c>
      <c r="E1" s="6" t="s">
        <v>16</v>
      </c>
      <c r="F1" s="6" t="s">
        <v>17</v>
      </c>
      <c r="G1" s="6" t="s">
        <v>2</v>
      </c>
      <c r="H1" s="6" t="s">
        <v>10</v>
      </c>
      <c r="I1" s="6" t="s">
        <v>18</v>
      </c>
      <c r="J1" s="6" t="s">
        <v>33</v>
      </c>
      <c r="K1" s="6" t="s">
        <v>12</v>
      </c>
      <c r="N1" s="7" t="s">
        <v>57</v>
      </c>
    </row>
    <row r="2" spans="2:14" s="12" customFormat="1" ht="16.5" thickTop="1" x14ac:dyDescent="0.25">
      <c r="B2" s="12" t="s">
        <v>46</v>
      </c>
      <c r="F2" s="13"/>
      <c r="K2" s="14"/>
    </row>
    <row r="3" spans="2:14" x14ac:dyDescent="0.25">
      <c r="C3" t="s">
        <v>8</v>
      </c>
      <c r="D3" t="s">
        <v>13</v>
      </c>
      <c r="E3">
        <v>10000</v>
      </c>
      <c r="F3">
        <f t="shared" ref="F3:F22" si="0">E3*Category_penetration_rate</f>
        <v>1000</v>
      </c>
      <c r="G3" t="s">
        <v>3</v>
      </c>
      <c r="H3" t="s">
        <v>6</v>
      </c>
      <c r="I3">
        <v>16</v>
      </c>
      <c r="J3">
        <v>6</v>
      </c>
      <c r="K3" s="5">
        <f t="shared" ref="K3:K22" si="1">Price_per_Seat_Month*J3*I3*F3</f>
        <v>14400000</v>
      </c>
      <c r="M3" s="9" t="s">
        <v>28</v>
      </c>
      <c r="N3">
        <f>I3*F3</f>
        <v>16000</v>
      </c>
    </row>
    <row r="4" spans="2:14" x14ac:dyDescent="0.25">
      <c r="C4" t="s">
        <v>8</v>
      </c>
      <c r="D4" t="s">
        <v>13</v>
      </c>
      <c r="E4">
        <f>E3</f>
        <v>10000</v>
      </c>
      <c r="F4" s="8">
        <f t="shared" si="0"/>
        <v>1000</v>
      </c>
      <c r="G4" t="s">
        <v>3</v>
      </c>
      <c r="H4" t="s">
        <v>15</v>
      </c>
      <c r="I4">
        <v>10</v>
      </c>
      <c r="J4">
        <v>6</v>
      </c>
      <c r="K4" s="5">
        <f t="shared" si="1"/>
        <v>9000000</v>
      </c>
      <c r="M4" t="s">
        <v>29</v>
      </c>
      <c r="N4" s="8">
        <f t="shared" ref="N4:N22" si="2">I4*F4</f>
        <v>10000</v>
      </c>
    </row>
    <row r="5" spans="2:14" x14ac:dyDescent="0.25">
      <c r="C5" t="s">
        <v>8</v>
      </c>
      <c r="D5" t="s">
        <v>7</v>
      </c>
      <c r="E5">
        <v>12000</v>
      </c>
      <c r="F5" s="8">
        <f t="shared" si="0"/>
        <v>1200</v>
      </c>
      <c r="G5" t="s">
        <v>3</v>
      </c>
      <c r="H5" t="s">
        <v>6</v>
      </c>
      <c r="I5">
        <v>16</v>
      </c>
      <c r="J5">
        <v>6</v>
      </c>
      <c r="K5" s="5">
        <f t="shared" si="1"/>
        <v>17280000</v>
      </c>
      <c r="M5" s="9" t="s">
        <v>28</v>
      </c>
      <c r="N5" s="8">
        <f t="shared" si="2"/>
        <v>19200</v>
      </c>
    </row>
    <row r="6" spans="2:14" x14ac:dyDescent="0.25">
      <c r="C6" t="s">
        <v>8</v>
      </c>
      <c r="D6" t="s">
        <v>7</v>
      </c>
      <c r="E6">
        <v>12000</v>
      </c>
      <c r="F6" s="8">
        <f t="shared" si="0"/>
        <v>1200</v>
      </c>
      <c r="G6" t="s">
        <v>3</v>
      </c>
      <c r="H6" t="s">
        <v>15</v>
      </c>
      <c r="I6">
        <v>10</v>
      </c>
      <c r="J6">
        <v>6</v>
      </c>
      <c r="K6" s="5">
        <f t="shared" si="1"/>
        <v>10800000</v>
      </c>
      <c r="M6" s="9" t="s">
        <v>29</v>
      </c>
      <c r="N6" s="8">
        <f t="shared" si="2"/>
        <v>12000</v>
      </c>
    </row>
    <row r="7" spans="2:14" x14ac:dyDescent="0.25">
      <c r="C7" t="s">
        <v>8</v>
      </c>
      <c r="D7" t="s">
        <v>13</v>
      </c>
      <c r="E7">
        <v>10000</v>
      </c>
      <c r="F7" s="8">
        <f t="shared" si="0"/>
        <v>1000</v>
      </c>
      <c r="G7" t="s">
        <v>4</v>
      </c>
      <c r="H7" t="s">
        <v>6</v>
      </c>
      <c r="I7">
        <v>5</v>
      </c>
      <c r="J7">
        <v>6</v>
      </c>
      <c r="K7" s="5">
        <f t="shared" si="1"/>
        <v>4500000</v>
      </c>
      <c r="M7" t="s">
        <v>36</v>
      </c>
      <c r="N7" s="8">
        <f t="shared" si="2"/>
        <v>5000</v>
      </c>
    </row>
    <row r="8" spans="2:14" x14ac:dyDescent="0.25">
      <c r="C8" t="s">
        <v>8</v>
      </c>
      <c r="D8" t="s">
        <v>7</v>
      </c>
      <c r="E8">
        <v>12000</v>
      </c>
      <c r="F8" s="8">
        <f t="shared" si="0"/>
        <v>1200</v>
      </c>
      <c r="G8" t="s">
        <v>4</v>
      </c>
      <c r="H8" t="s">
        <v>6</v>
      </c>
      <c r="I8">
        <v>5</v>
      </c>
      <c r="J8">
        <v>6</v>
      </c>
      <c r="K8" s="5">
        <f t="shared" si="1"/>
        <v>5400000</v>
      </c>
      <c r="M8" s="9" t="s">
        <v>36</v>
      </c>
      <c r="N8" s="8">
        <f t="shared" si="2"/>
        <v>6000</v>
      </c>
    </row>
    <row r="9" spans="2:14" x14ac:dyDescent="0.25">
      <c r="C9" t="s">
        <v>8</v>
      </c>
      <c r="D9" t="s">
        <v>13</v>
      </c>
      <c r="E9">
        <v>10000</v>
      </c>
      <c r="F9" s="8">
        <f t="shared" si="0"/>
        <v>1000</v>
      </c>
      <c r="G9" t="s">
        <v>5</v>
      </c>
      <c r="H9" t="s">
        <v>6</v>
      </c>
      <c r="I9">
        <v>12</v>
      </c>
      <c r="J9">
        <v>6</v>
      </c>
      <c r="K9" s="5">
        <f t="shared" si="1"/>
        <v>10800000</v>
      </c>
      <c r="M9" s="9" t="s">
        <v>30</v>
      </c>
      <c r="N9" s="8">
        <f t="shared" si="2"/>
        <v>12000</v>
      </c>
    </row>
    <row r="10" spans="2:14" x14ac:dyDescent="0.25">
      <c r="C10" t="s">
        <v>8</v>
      </c>
      <c r="D10" t="s">
        <v>13</v>
      </c>
      <c r="E10">
        <v>10000</v>
      </c>
      <c r="F10" s="8">
        <f t="shared" si="0"/>
        <v>1000</v>
      </c>
      <c r="G10" t="s">
        <v>5</v>
      </c>
      <c r="H10" t="s">
        <v>15</v>
      </c>
      <c r="I10">
        <v>10</v>
      </c>
      <c r="J10">
        <v>6</v>
      </c>
      <c r="K10" s="5">
        <f t="shared" si="1"/>
        <v>9000000</v>
      </c>
      <c r="M10" s="9" t="s">
        <v>29</v>
      </c>
      <c r="N10" s="8">
        <f t="shared" si="2"/>
        <v>10000</v>
      </c>
    </row>
    <row r="11" spans="2:14" x14ac:dyDescent="0.25">
      <c r="C11" t="s">
        <v>8</v>
      </c>
      <c r="D11" t="s">
        <v>7</v>
      </c>
      <c r="E11">
        <v>12000</v>
      </c>
      <c r="F11" s="8">
        <f t="shared" si="0"/>
        <v>1200</v>
      </c>
      <c r="G11" t="s">
        <v>5</v>
      </c>
      <c r="H11" t="s">
        <v>6</v>
      </c>
      <c r="I11">
        <v>12</v>
      </c>
      <c r="J11">
        <v>6</v>
      </c>
      <c r="K11" s="5">
        <f t="shared" si="1"/>
        <v>12960000</v>
      </c>
      <c r="M11" s="9" t="s">
        <v>30</v>
      </c>
      <c r="N11" s="8">
        <f t="shared" si="2"/>
        <v>14400</v>
      </c>
    </row>
    <row r="12" spans="2:14" x14ac:dyDescent="0.25">
      <c r="C12" t="s">
        <v>8</v>
      </c>
      <c r="D12" t="s">
        <v>7</v>
      </c>
      <c r="E12">
        <v>12000</v>
      </c>
      <c r="F12" s="8">
        <f t="shared" si="0"/>
        <v>1200</v>
      </c>
      <c r="G12" t="s">
        <v>5</v>
      </c>
      <c r="H12" t="s">
        <v>15</v>
      </c>
      <c r="I12">
        <v>10</v>
      </c>
      <c r="J12">
        <v>6</v>
      </c>
      <c r="K12" s="5">
        <f t="shared" si="1"/>
        <v>10800000</v>
      </c>
      <c r="M12" s="9" t="s">
        <v>29</v>
      </c>
      <c r="N12" s="8">
        <f t="shared" si="2"/>
        <v>12000</v>
      </c>
    </row>
    <row r="13" spans="2:14" x14ac:dyDescent="0.25">
      <c r="C13" t="s">
        <v>20</v>
      </c>
      <c r="D13" t="s">
        <v>13</v>
      </c>
      <c r="E13">
        <v>2624</v>
      </c>
      <c r="F13" s="8">
        <f t="shared" si="0"/>
        <v>262.40000000000003</v>
      </c>
      <c r="G13" t="s">
        <v>3</v>
      </c>
      <c r="H13" t="s">
        <v>6</v>
      </c>
      <c r="I13">
        <v>5</v>
      </c>
      <c r="J13">
        <v>4</v>
      </c>
      <c r="K13" s="5">
        <f t="shared" si="1"/>
        <v>787200.00000000012</v>
      </c>
      <c r="M13" t="s">
        <v>35</v>
      </c>
      <c r="N13" s="8">
        <f t="shared" si="2"/>
        <v>1312.0000000000002</v>
      </c>
    </row>
    <row r="14" spans="2:14" x14ac:dyDescent="0.25">
      <c r="C14" t="s">
        <v>20</v>
      </c>
      <c r="D14" t="s">
        <v>7</v>
      </c>
      <c r="E14">
        <v>1076</v>
      </c>
      <c r="F14" s="8">
        <f t="shared" si="0"/>
        <v>107.60000000000001</v>
      </c>
      <c r="G14" t="s">
        <v>3</v>
      </c>
      <c r="H14" t="s">
        <v>6</v>
      </c>
      <c r="I14">
        <v>5</v>
      </c>
      <c r="J14">
        <v>4</v>
      </c>
      <c r="K14" s="5">
        <f t="shared" si="1"/>
        <v>322800</v>
      </c>
      <c r="M14" s="9" t="s">
        <v>35</v>
      </c>
      <c r="N14" s="8">
        <f t="shared" si="2"/>
        <v>538</v>
      </c>
    </row>
    <row r="15" spans="2:14" x14ac:dyDescent="0.25">
      <c r="C15" t="s">
        <v>19</v>
      </c>
      <c r="D15" t="s">
        <v>13</v>
      </c>
      <c r="E15">
        <v>1500</v>
      </c>
      <c r="F15" s="8">
        <f t="shared" si="0"/>
        <v>150</v>
      </c>
      <c r="G15" t="s">
        <v>3</v>
      </c>
      <c r="H15" t="s">
        <v>6</v>
      </c>
      <c r="I15">
        <v>14</v>
      </c>
      <c r="J15">
        <v>6</v>
      </c>
      <c r="K15" s="5">
        <f t="shared" si="1"/>
        <v>1890000</v>
      </c>
      <c r="M15" s="9" t="s">
        <v>38</v>
      </c>
      <c r="N15" s="8">
        <f t="shared" si="2"/>
        <v>2100</v>
      </c>
    </row>
    <row r="16" spans="2:14" x14ac:dyDescent="0.25">
      <c r="C16" t="s">
        <v>19</v>
      </c>
      <c r="D16" t="s">
        <v>7</v>
      </c>
      <c r="E16">
        <v>1100</v>
      </c>
      <c r="F16" s="8">
        <f t="shared" si="0"/>
        <v>110</v>
      </c>
      <c r="G16" t="s">
        <v>3</v>
      </c>
      <c r="H16" t="s">
        <v>6</v>
      </c>
      <c r="I16">
        <v>14</v>
      </c>
      <c r="J16">
        <v>6</v>
      </c>
      <c r="K16" s="5">
        <f t="shared" si="1"/>
        <v>1386000</v>
      </c>
      <c r="M16" s="9" t="s">
        <v>38</v>
      </c>
      <c r="N16" s="8">
        <f t="shared" si="2"/>
        <v>1540</v>
      </c>
    </row>
    <row r="17" spans="2:14" x14ac:dyDescent="0.25">
      <c r="C17" t="s">
        <v>19</v>
      </c>
      <c r="D17" t="s">
        <v>13</v>
      </c>
      <c r="E17">
        <v>1500</v>
      </c>
      <c r="F17" s="8">
        <f t="shared" si="0"/>
        <v>150</v>
      </c>
      <c r="G17" t="s">
        <v>4</v>
      </c>
      <c r="H17" t="s">
        <v>6</v>
      </c>
      <c r="I17">
        <v>5</v>
      </c>
      <c r="J17">
        <v>6</v>
      </c>
      <c r="K17" s="5">
        <f t="shared" si="1"/>
        <v>675000</v>
      </c>
      <c r="M17" s="9" t="s">
        <v>36</v>
      </c>
      <c r="N17" s="8">
        <f t="shared" si="2"/>
        <v>750</v>
      </c>
    </row>
    <row r="18" spans="2:14" x14ac:dyDescent="0.25">
      <c r="C18" t="s">
        <v>19</v>
      </c>
      <c r="D18" t="s">
        <v>7</v>
      </c>
      <c r="E18">
        <v>1100</v>
      </c>
      <c r="F18" s="8">
        <f t="shared" si="0"/>
        <v>110</v>
      </c>
      <c r="G18" t="s">
        <v>4</v>
      </c>
      <c r="H18" t="s">
        <v>6</v>
      </c>
      <c r="I18">
        <v>5</v>
      </c>
      <c r="J18">
        <v>6</v>
      </c>
      <c r="K18" s="5">
        <f t="shared" si="1"/>
        <v>495000</v>
      </c>
      <c r="M18" s="9" t="s">
        <v>36</v>
      </c>
      <c r="N18" s="8">
        <f t="shared" si="2"/>
        <v>550</v>
      </c>
    </row>
    <row r="19" spans="2:14" x14ac:dyDescent="0.25">
      <c r="C19" t="s">
        <v>9</v>
      </c>
      <c r="D19" t="s">
        <v>13</v>
      </c>
      <c r="E19">
        <v>192</v>
      </c>
      <c r="F19" s="8">
        <f t="shared" si="0"/>
        <v>19.200000000000003</v>
      </c>
      <c r="G19" t="s">
        <v>3</v>
      </c>
      <c r="H19" t="s">
        <v>6</v>
      </c>
      <c r="I19">
        <v>9</v>
      </c>
      <c r="J19">
        <v>6</v>
      </c>
      <c r="K19" s="5">
        <f t="shared" si="1"/>
        <v>155520.00000000003</v>
      </c>
      <c r="M19" s="9" t="s">
        <v>39</v>
      </c>
      <c r="N19" s="8">
        <f t="shared" si="2"/>
        <v>172.8</v>
      </c>
    </row>
    <row r="20" spans="2:14" x14ac:dyDescent="0.25">
      <c r="C20" t="s">
        <v>9</v>
      </c>
      <c r="D20" t="s">
        <v>7</v>
      </c>
      <c r="E20">
        <v>292</v>
      </c>
      <c r="F20" s="8">
        <f t="shared" si="0"/>
        <v>29.200000000000003</v>
      </c>
      <c r="G20" t="s">
        <v>3</v>
      </c>
      <c r="H20" t="s">
        <v>6</v>
      </c>
      <c r="I20">
        <v>9</v>
      </c>
      <c r="J20">
        <v>6</v>
      </c>
      <c r="K20" s="5">
        <f t="shared" si="1"/>
        <v>236520.00000000003</v>
      </c>
      <c r="M20" s="9" t="s">
        <v>39</v>
      </c>
      <c r="N20" s="8">
        <f t="shared" si="2"/>
        <v>262.8</v>
      </c>
    </row>
    <row r="21" spans="2:14" x14ac:dyDescent="0.25">
      <c r="C21" s="9" t="s">
        <v>9</v>
      </c>
      <c r="D21" s="9" t="s">
        <v>13</v>
      </c>
      <c r="E21" s="9">
        <v>192</v>
      </c>
      <c r="F21" s="8">
        <f t="shared" si="0"/>
        <v>19.200000000000003</v>
      </c>
      <c r="G21" s="9" t="s">
        <v>4</v>
      </c>
      <c r="H21" s="9" t="s">
        <v>6</v>
      </c>
      <c r="I21" s="9">
        <v>3</v>
      </c>
      <c r="J21" s="9">
        <v>6</v>
      </c>
      <c r="K21" s="5">
        <f t="shared" si="1"/>
        <v>51840.000000000007</v>
      </c>
      <c r="L21" s="9"/>
      <c r="M21" s="9" t="s">
        <v>37</v>
      </c>
      <c r="N21" s="8">
        <f t="shared" si="2"/>
        <v>57.600000000000009</v>
      </c>
    </row>
    <row r="22" spans="2:14" x14ac:dyDescent="0.25">
      <c r="C22" s="9" t="s">
        <v>9</v>
      </c>
      <c r="D22" s="9" t="s">
        <v>7</v>
      </c>
      <c r="E22" s="9">
        <v>292</v>
      </c>
      <c r="F22" s="8">
        <f t="shared" si="0"/>
        <v>29.200000000000003</v>
      </c>
      <c r="G22" s="9" t="s">
        <v>4</v>
      </c>
      <c r="H22" s="9" t="s">
        <v>6</v>
      </c>
      <c r="I22" s="9">
        <v>3</v>
      </c>
      <c r="J22" s="9">
        <v>6</v>
      </c>
      <c r="K22" s="5">
        <f t="shared" si="1"/>
        <v>78840.000000000015</v>
      </c>
      <c r="L22" s="9"/>
      <c r="M22" s="9" t="s">
        <v>37</v>
      </c>
      <c r="N22" s="8">
        <f t="shared" si="2"/>
        <v>87.600000000000009</v>
      </c>
    </row>
    <row r="23" spans="2:14" s="9" customFormat="1" x14ac:dyDescent="0.25">
      <c r="F23" s="8"/>
      <c r="K23" s="5"/>
    </row>
    <row r="24" spans="2:14" s="9" customFormat="1" x14ac:dyDescent="0.25">
      <c r="F24" s="8"/>
      <c r="K24" s="5">
        <f>SUM(K3:K23)</f>
        <v>111018720</v>
      </c>
      <c r="N24" s="8">
        <f>SUM(N3:N23)</f>
        <v>123970.80000000002</v>
      </c>
    </row>
    <row r="25" spans="2:14" s="9" customFormat="1" ht="15.75" x14ac:dyDescent="0.25">
      <c r="B25" s="12" t="s">
        <v>45</v>
      </c>
      <c r="F25" s="8"/>
      <c r="K25" s="5"/>
    </row>
    <row r="26" spans="2:14" x14ac:dyDescent="0.25">
      <c r="C26" t="s">
        <v>21</v>
      </c>
      <c r="D26" t="s">
        <v>13</v>
      </c>
      <c r="F26">
        <v>300</v>
      </c>
      <c r="G26" t="s">
        <v>22</v>
      </c>
      <c r="H26" t="s">
        <v>6</v>
      </c>
      <c r="I26">
        <v>5</v>
      </c>
      <c r="J26">
        <v>2</v>
      </c>
      <c r="K26" s="5">
        <f t="shared" ref="K26:K31" si="3">Price_per_Seat_Month*J26*I26*F26</f>
        <v>450000</v>
      </c>
      <c r="M26" s="9" t="s">
        <v>40</v>
      </c>
      <c r="N26">
        <f>I26*F26</f>
        <v>1500</v>
      </c>
    </row>
    <row r="27" spans="2:14" x14ac:dyDescent="0.25">
      <c r="C27" t="s">
        <v>21</v>
      </c>
      <c r="D27" t="s">
        <v>7</v>
      </c>
      <c r="F27">
        <v>300</v>
      </c>
      <c r="G27" t="s">
        <v>22</v>
      </c>
      <c r="H27" t="s">
        <v>6</v>
      </c>
      <c r="I27">
        <v>5</v>
      </c>
      <c r="J27">
        <v>2</v>
      </c>
      <c r="K27" s="5">
        <f t="shared" si="3"/>
        <v>450000</v>
      </c>
      <c r="M27" s="9" t="s">
        <v>40</v>
      </c>
      <c r="N27" s="9">
        <f t="shared" ref="N27:N31" si="4">I27*F27</f>
        <v>1500</v>
      </c>
    </row>
    <row r="28" spans="2:14" x14ac:dyDescent="0.25">
      <c r="C28" t="s">
        <v>8</v>
      </c>
      <c r="D28" t="s">
        <v>13</v>
      </c>
      <c r="F28">
        <v>500</v>
      </c>
      <c r="G28" t="s">
        <v>23</v>
      </c>
      <c r="H28" t="s">
        <v>6</v>
      </c>
      <c r="I28">
        <v>5</v>
      </c>
      <c r="J28">
        <v>6</v>
      </c>
      <c r="K28" s="5">
        <f t="shared" si="3"/>
        <v>2250000</v>
      </c>
      <c r="M28" t="s">
        <v>41</v>
      </c>
      <c r="N28" s="9">
        <f t="shared" si="4"/>
        <v>2500</v>
      </c>
    </row>
    <row r="29" spans="2:14" x14ac:dyDescent="0.25">
      <c r="C29" t="s">
        <v>8</v>
      </c>
      <c r="D29" t="s">
        <v>7</v>
      </c>
      <c r="F29">
        <v>500</v>
      </c>
      <c r="G29" t="s">
        <v>23</v>
      </c>
      <c r="H29" t="s">
        <v>6</v>
      </c>
      <c r="I29">
        <v>5</v>
      </c>
      <c r="J29">
        <v>6</v>
      </c>
      <c r="K29" s="5">
        <f t="shared" si="3"/>
        <v>2250000</v>
      </c>
      <c r="M29" s="9" t="s">
        <v>41</v>
      </c>
      <c r="N29" s="9">
        <f t="shared" si="4"/>
        <v>2500</v>
      </c>
    </row>
    <row r="30" spans="2:14" x14ac:dyDescent="0.25">
      <c r="C30" t="s">
        <v>50</v>
      </c>
      <c r="D30" t="s">
        <v>13</v>
      </c>
      <c r="F30">
        <v>200</v>
      </c>
      <c r="G30" t="s">
        <v>51</v>
      </c>
      <c r="I30">
        <v>1</v>
      </c>
      <c r="J30">
        <v>12</v>
      </c>
      <c r="K30" s="5">
        <f t="shared" si="3"/>
        <v>360000</v>
      </c>
      <c r="N30" s="9">
        <f t="shared" si="4"/>
        <v>200</v>
      </c>
    </row>
    <row r="31" spans="2:14" s="9" customFormat="1" x14ac:dyDescent="0.25">
      <c r="C31" s="9" t="s">
        <v>50</v>
      </c>
      <c r="D31" s="9" t="s">
        <v>7</v>
      </c>
      <c r="F31" s="9">
        <v>200</v>
      </c>
      <c r="G31" s="9" t="s">
        <v>51</v>
      </c>
      <c r="I31" s="9">
        <v>1</v>
      </c>
      <c r="J31" s="9">
        <v>12</v>
      </c>
      <c r="K31" s="5">
        <f t="shared" si="3"/>
        <v>360000</v>
      </c>
      <c r="N31" s="9">
        <f t="shared" si="4"/>
        <v>200</v>
      </c>
    </row>
    <row r="32" spans="2:14" s="9" customFormat="1" x14ac:dyDescent="0.25">
      <c r="K32" s="5"/>
    </row>
    <row r="33" spans="3:14" x14ac:dyDescent="0.25">
      <c r="C33" s="1"/>
      <c r="D33" s="1"/>
      <c r="E33" t="s">
        <v>11</v>
      </c>
      <c r="F33" s="8">
        <f>SUM(F3,F5,F13,F14,F15,F16,F19,F20,F21,F22)</f>
        <v>2926.7999999999993</v>
      </c>
      <c r="G33" s="1"/>
      <c r="H33" s="1"/>
      <c r="K33" s="5">
        <f>SUM(K24:K31)</f>
        <v>117138720</v>
      </c>
      <c r="N33" s="8">
        <f>SUM(N24:N32)</f>
        <v>132370.80000000002</v>
      </c>
    </row>
    <row r="34" spans="3:14" x14ac:dyDescent="0.25">
      <c r="C34" s="1"/>
      <c r="D34" s="1"/>
      <c r="G34" s="1"/>
      <c r="H34" s="1"/>
    </row>
    <row r="35" spans="3:14" s="9" customFormat="1" x14ac:dyDescent="0.25">
      <c r="C35" s="1"/>
      <c r="D35" s="4" t="s">
        <v>24</v>
      </c>
      <c r="E35"/>
      <c r="F35"/>
      <c r="G35"/>
      <c r="H35" s="1"/>
      <c r="I35"/>
      <c r="J35"/>
      <c r="K35"/>
      <c r="L35"/>
      <c r="M35"/>
    </row>
    <row r="36" spans="3:14" s="9" customFormat="1" x14ac:dyDescent="0.25">
      <c r="C36" s="11"/>
      <c r="D36" s="11" t="s">
        <v>46</v>
      </c>
      <c r="H36" s="11"/>
    </row>
    <row r="37" spans="3:14" x14ac:dyDescent="0.25">
      <c r="C37" s="1"/>
      <c r="D37" s="11" t="s">
        <v>25</v>
      </c>
      <c r="E37" s="9"/>
      <c r="F37" s="9"/>
      <c r="G37" s="9"/>
      <c r="H37" s="11"/>
      <c r="I37" s="9"/>
      <c r="J37" s="9"/>
      <c r="K37" s="9"/>
    </row>
    <row r="38" spans="3:14" s="9" customFormat="1" x14ac:dyDescent="0.25">
      <c r="C38" s="11"/>
      <c r="D38" s="11" t="s">
        <v>42</v>
      </c>
      <c r="H38" s="11"/>
    </row>
    <row r="39" spans="3:14" s="9" customFormat="1" x14ac:dyDescent="0.25">
      <c r="C39"/>
      <c r="D39" s="11" t="s">
        <v>26</v>
      </c>
      <c r="H39" s="2"/>
      <c r="L39"/>
      <c r="M39"/>
    </row>
    <row r="40" spans="3:14" s="9" customFormat="1" x14ac:dyDescent="0.25">
      <c r="D40" s="11" t="s">
        <v>31</v>
      </c>
      <c r="H40" s="2"/>
    </row>
    <row r="41" spans="3:14" x14ac:dyDescent="0.25">
      <c r="C41" s="9"/>
      <c r="D41" s="11" t="s">
        <v>32</v>
      </c>
      <c r="E41" s="9"/>
      <c r="F41" s="9"/>
      <c r="G41" s="9"/>
      <c r="H41" s="2"/>
      <c r="I41" s="9"/>
      <c r="J41" s="9"/>
      <c r="K41" s="9"/>
      <c r="L41" s="9"/>
      <c r="M41" s="9"/>
    </row>
    <row r="42" spans="3:14" x14ac:dyDescent="0.25">
      <c r="C42" s="9"/>
      <c r="D42" s="11" t="s">
        <v>34</v>
      </c>
      <c r="E42" s="9"/>
      <c r="F42" s="9"/>
      <c r="G42" s="9"/>
      <c r="H42" s="2"/>
      <c r="I42" s="9"/>
      <c r="J42" s="9"/>
      <c r="K42" s="9"/>
      <c r="L42" s="9"/>
      <c r="M42" s="9"/>
    </row>
    <row r="43" spans="3:14" s="9" customFormat="1" x14ac:dyDescent="0.25">
      <c r="D43" s="11" t="s">
        <v>44</v>
      </c>
      <c r="H43" s="11"/>
    </row>
    <row r="44" spans="3:14" s="9" customFormat="1" x14ac:dyDescent="0.25">
      <c r="D44" s="11" t="s">
        <v>53</v>
      </c>
      <c r="H44" s="11"/>
    </row>
    <row r="45" spans="3:14" x14ac:dyDescent="0.25">
      <c r="D45" s="11" t="s">
        <v>27</v>
      </c>
      <c r="E45" s="9"/>
      <c r="F45" s="9"/>
      <c r="G45" s="9"/>
      <c r="H45" s="11"/>
      <c r="I45" s="9"/>
      <c r="J45" s="9"/>
      <c r="K45" s="9"/>
    </row>
    <row r="46" spans="3:14" s="9" customFormat="1" x14ac:dyDescent="0.25">
      <c r="D46" s="11" t="s">
        <v>58</v>
      </c>
      <c r="H46" s="11"/>
    </row>
    <row r="47" spans="3:14" s="9" customFormat="1" x14ac:dyDescent="0.25">
      <c r="D47" s="11" t="s">
        <v>59</v>
      </c>
      <c r="H47" s="11"/>
    </row>
    <row r="48" spans="3:14" s="9" customFormat="1" x14ac:dyDescent="0.25">
      <c r="D48" s="11" t="s">
        <v>45</v>
      </c>
      <c r="H48" s="11"/>
    </row>
    <row r="49" spans="4:11" x14ac:dyDescent="0.25">
      <c r="D49" s="11" t="s">
        <v>54</v>
      </c>
      <c r="E49" s="9"/>
      <c r="F49" s="9"/>
      <c r="G49" s="9"/>
      <c r="H49" s="11"/>
      <c r="I49" s="9"/>
      <c r="J49" s="9"/>
      <c r="K49" s="9"/>
    </row>
    <row r="50" spans="4:11" x14ac:dyDescent="0.25">
      <c r="D50" s="11" t="s">
        <v>47</v>
      </c>
      <c r="E50" s="9"/>
      <c r="F50" s="9"/>
      <c r="G50" s="9"/>
      <c r="H50" s="9"/>
      <c r="I50" s="9"/>
      <c r="J50" s="9"/>
      <c r="K50" s="9"/>
    </row>
    <row r="51" spans="4:11" x14ac:dyDescent="0.25">
      <c r="D51" s="11" t="s">
        <v>48</v>
      </c>
      <c r="E51" s="9"/>
      <c r="F51" s="9"/>
      <c r="G51" s="9"/>
      <c r="H51" s="9"/>
      <c r="I51" s="9"/>
      <c r="J51" s="9"/>
      <c r="K51" s="9"/>
    </row>
    <row r="52" spans="4:11" x14ac:dyDescent="0.25">
      <c r="D52" s="11" t="s">
        <v>49</v>
      </c>
      <c r="E52" s="9"/>
      <c r="F52" s="9"/>
      <c r="G52" s="9"/>
      <c r="H52" s="9"/>
      <c r="I52" s="9"/>
      <c r="J52" s="9"/>
      <c r="K52" s="9"/>
    </row>
    <row r="53" spans="4:11" x14ac:dyDescent="0.25">
      <c r="D53" s="11" t="s">
        <v>55</v>
      </c>
      <c r="E53" s="9"/>
      <c r="F53" s="9"/>
      <c r="G53" s="9"/>
      <c r="H53" s="9"/>
      <c r="I53" s="9"/>
      <c r="J53" s="9"/>
      <c r="K53" s="9"/>
    </row>
    <row r="54" spans="4:11" x14ac:dyDescent="0.25">
      <c r="D54" s="11" t="s">
        <v>56</v>
      </c>
      <c r="E54" s="9"/>
      <c r="F54" s="9"/>
      <c r="G54" s="9"/>
      <c r="H54" s="9"/>
      <c r="I54" s="9"/>
      <c r="J54" s="9"/>
      <c r="K54" s="9"/>
    </row>
    <row r="55" spans="4:11" x14ac:dyDescent="0.25">
      <c r="D55" s="11" t="s">
        <v>52</v>
      </c>
      <c r="E55" s="9"/>
      <c r="F55" s="9"/>
      <c r="G55" s="9"/>
      <c r="H55" s="9"/>
      <c r="I55" s="9"/>
      <c r="J55" s="9"/>
      <c r="K5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Assumptions</vt:lpstr>
      <vt:lpstr>Market Section Breakdown</vt:lpstr>
      <vt:lpstr>Category_penetration_rate</vt:lpstr>
      <vt:lpstr>Price_per_Seat_Month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Tim</cp:lastModifiedBy>
  <dcterms:created xsi:type="dcterms:W3CDTF">2012-02-27T21:18:28Z</dcterms:created>
  <dcterms:modified xsi:type="dcterms:W3CDTF">2012-03-01T12:25:36Z</dcterms:modified>
</cp:coreProperties>
</file>